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1030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Sheet1!$A:$C,Sheet1!$1:$2</definedName>
  </definedNames>
  <calcPr calcId="145621"/>
</workbook>
</file>

<file path=xl/calcChain.xml><?xml version="1.0" encoding="utf-8"?>
<calcChain xmlns="http://schemas.openxmlformats.org/spreadsheetml/2006/main">
  <c r="L30" i="1" l="1"/>
  <c r="L36" i="1"/>
  <c r="L39" i="1" s="1"/>
  <c r="F14" i="1"/>
  <c r="D14" i="1"/>
  <c r="L25" i="1"/>
  <c r="L12" i="1"/>
  <c r="L13" i="1"/>
  <c r="L11" i="1"/>
  <c r="J11" i="1"/>
  <c r="L23" i="1"/>
  <c r="L4" i="1"/>
  <c r="D27" i="1"/>
  <c r="J27" i="1" s="1"/>
  <c r="D36" i="1"/>
  <c r="J38" i="1"/>
  <c r="H38" i="1"/>
  <c r="J37" i="1"/>
  <c r="H37" i="1"/>
  <c r="F36" i="1"/>
  <c r="H36" i="1" s="1"/>
  <c r="J35" i="1"/>
  <c r="H35" i="1"/>
  <c r="J34" i="1"/>
  <c r="H34" i="1"/>
  <c r="J33" i="1"/>
  <c r="H33" i="1"/>
  <c r="J32" i="1"/>
  <c r="H32" i="1"/>
  <c r="J31" i="1"/>
  <c r="H31" i="1"/>
  <c r="J30" i="1"/>
  <c r="H30" i="1"/>
  <c r="J28" i="1"/>
  <c r="H28" i="1"/>
  <c r="F27" i="1"/>
  <c r="J26" i="1"/>
  <c r="H26" i="1"/>
  <c r="J25" i="1"/>
  <c r="H25" i="1"/>
  <c r="J23" i="1"/>
  <c r="H23" i="1"/>
  <c r="F19" i="1"/>
  <c r="D19" i="1"/>
  <c r="J19" i="1" s="1"/>
  <c r="J18" i="1"/>
  <c r="H18" i="1"/>
  <c r="J17" i="1"/>
  <c r="H17" i="1"/>
  <c r="J16" i="1"/>
  <c r="H16" i="1"/>
  <c r="J13" i="1"/>
  <c r="H13" i="1"/>
  <c r="J12" i="1"/>
  <c r="H12" i="1"/>
  <c r="H11" i="1"/>
  <c r="F9" i="1"/>
  <c r="D9" i="1"/>
  <c r="J9" i="1" s="1"/>
  <c r="J8" i="1"/>
  <c r="H8" i="1"/>
  <c r="J7" i="1"/>
  <c r="H7" i="1"/>
  <c r="J4" i="1"/>
  <c r="H4" i="1"/>
  <c r="H19" i="1" l="1"/>
  <c r="L14" i="1"/>
  <c r="L21" i="1" s="1"/>
  <c r="L40" i="1" s="1"/>
  <c r="J36" i="1"/>
  <c r="F20" i="1"/>
  <c r="F21" i="1" s="1"/>
  <c r="F39" i="1"/>
  <c r="J14" i="1"/>
  <c r="H9" i="1"/>
  <c r="H14" i="1"/>
  <c r="D20" i="1"/>
  <c r="H27" i="1"/>
  <c r="D39" i="1"/>
  <c r="F40" i="1" l="1"/>
  <c r="H20" i="1"/>
  <c r="D21" i="1"/>
  <c r="J20" i="1"/>
  <c r="J39" i="1"/>
  <c r="H39" i="1"/>
  <c r="H21" i="1" l="1"/>
  <c r="D40" i="1"/>
  <c r="J21" i="1"/>
  <c r="J40" i="1" l="1"/>
  <c r="H40" i="1"/>
</calcChain>
</file>

<file path=xl/sharedStrings.xml><?xml version="1.0" encoding="utf-8"?>
<sst xmlns="http://schemas.openxmlformats.org/spreadsheetml/2006/main" count="45" uniqueCount="44">
  <si>
    <t>Jul '17 - Jun 18</t>
  </si>
  <si>
    <t>Jul '16 - Jun 17</t>
  </si>
  <si>
    <t>$ Change</t>
  </si>
  <si>
    <t>% Change</t>
  </si>
  <si>
    <t>Income</t>
  </si>
  <si>
    <t>Interest received</t>
  </si>
  <si>
    <t>Sales</t>
  </si>
  <si>
    <t>2016-7 Insurance Year</t>
  </si>
  <si>
    <t>Flagfall 2016-7</t>
  </si>
  <si>
    <t>Membership Insured 2016-7</t>
  </si>
  <si>
    <t>Total 2016-7 Insurance Year</t>
  </si>
  <si>
    <t>2017-18 Insurance Year</t>
  </si>
  <si>
    <t>Flagfall 2017-18</t>
  </si>
  <si>
    <t>Membership Insured 2017-18</t>
  </si>
  <si>
    <t>Membership no insurance 2017-18</t>
  </si>
  <si>
    <t>Total 2017-18 Insurance Year</t>
  </si>
  <si>
    <t>2018-19 Insurance Year</t>
  </si>
  <si>
    <t>Flagfall 2018-19</t>
  </si>
  <si>
    <t>Membership Insured 2018-19</t>
  </si>
  <si>
    <t>Total 2018-19 Insurance Year</t>
  </si>
  <si>
    <t>Total Sales</t>
  </si>
  <si>
    <t>Total Income</t>
  </si>
  <si>
    <t>Expense</t>
  </si>
  <si>
    <t>Advertising &amp; Promotion</t>
  </si>
  <si>
    <t>Insurance Policy costs</t>
  </si>
  <si>
    <t>2017-18 Policy Costs</t>
  </si>
  <si>
    <t>2018-19 Policy Costs</t>
  </si>
  <si>
    <t>Total Insurance Policy costs</t>
  </si>
  <si>
    <t>Miscellaneous expenses</t>
  </si>
  <si>
    <t>Office Administration</t>
  </si>
  <si>
    <t>Administration costs</t>
  </si>
  <si>
    <t>Office Supplies</t>
  </si>
  <si>
    <t>Postage &amp; copying</t>
  </si>
  <si>
    <t>Telephone</t>
  </si>
  <si>
    <t>Website Administration</t>
  </si>
  <si>
    <t>Website Expenses</t>
  </si>
  <si>
    <t>Total Office Administration</t>
  </si>
  <si>
    <t>Prizes</t>
  </si>
  <si>
    <t>Publicity</t>
  </si>
  <si>
    <t>Total Expense</t>
  </si>
  <si>
    <t>Net Income</t>
  </si>
  <si>
    <t>Membership no insurance 2018-19</t>
  </si>
  <si>
    <t>NB:  * Invoice for June 2018 was paid in 2019 year but added to the insurance year figure for comparison purposes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</si>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</sst>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%;\-#,##0.0#%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5" tint="-0.249977111117893"/>
      <name val="Arial"/>
      <family val="2"/>
    </font>
    <font>
      <b/>
      <sz val="8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39" fontId="2" fillId="0" borderId="3" xfId="0" applyNumberFormat="1" applyFont="1" applyBorder="1"/>
    <xf numFmtId="164" fontId="2" fillId="0" borderId="3" xfId="0" applyNumberFormat="1" applyFont="1" applyBorder="1"/>
    <xf numFmtId="39" fontId="2" fillId="0" borderId="0" xfId="0" applyNumberFormat="1" applyFont="1" applyBorder="1"/>
    <xf numFmtId="164" fontId="2" fillId="0" borderId="0" xfId="0" applyNumberFormat="1" applyFont="1" applyBorder="1"/>
    <xf numFmtId="39" fontId="2" fillId="0" borderId="5" xfId="0" applyNumberFormat="1" applyFont="1" applyBorder="1"/>
    <xf numFmtId="164" fontId="2" fillId="0" borderId="5" xfId="0" applyNumberFormat="1" applyFont="1" applyBorder="1"/>
    <xf numFmtId="39" fontId="2" fillId="0" borderId="4" xfId="0" applyNumberFormat="1" applyFont="1" applyBorder="1"/>
    <xf numFmtId="164" fontId="2" fillId="0" borderId="4" xfId="0" applyNumberFormat="1" applyFont="1" applyBorder="1"/>
    <xf numFmtId="39" fontId="1" fillId="0" borderId="6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2" xfId="0" applyNumberFormat="1" applyFont="1" applyBorder="1" applyAlignment="1">
      <alignment horizontal="center" wrapText="1"/>
    </xf>
    <xf numFmtId="39" fontId="3" fillId="0" borderId="0" xfId="0" applyNumberFormat="1" applyFont="1"/>
    <xf numFmtId="0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3" ySplit="2" topLeftCell="D3" activePane="bottomRight" state="frozenSplit"/>
      <selection pane="topRight" activeCell="F1" sqref="F1"/>
      <selection pane="bottomLeft" activeCell="A3" sqref="A3"/>
      <selection pane="bottomRight" activeCell="O10" sqref="O10"/>
    </sheetView>
  </sheetViews>
  <sheetFormatPr defaultRowHeight="15" x14ac:dyDescent="0.25"/>
  <cols>
    <col min="1" max="2" width="3" style="22" customWidth="1"/>
    <col min="3" max="3" width="22.28515625" style="22" customWidth="1"/>
    <col min="4" max="4" width="12.28515625" style="23" bestFit="1" customWidth="1"/>
    <col min="5" max="5" width="2.28515625" style="23" customWidth="1"/>
    <col min="6" max="6" width="12.28515625" style="23" bestFit="1" customWidth="1"/>
    <col min="7" max="7" width="2.28515625" style="23" customWidth="1"/>
    <col min="8" max="8" width="8.42578125" style="23" bestFit="1" customWidth="1"/>
    <col min="9" max="9" width="2.28515625" style="23" customWidth="1"/>
    <col min="10" max="10" width="8.7109375" style="23" bestFit="1" customWidth="1"/>
    <col min="11" max="11" width="1.7109375" customWidth="1"/>
    <col min="12" max="12" width="11" style="23" customWidth="1"/>
  </cols>
  <sheetData>
    <row r="1" spans="1:12" ht="15.75" thickBot="1" x14ac:dyDescent="0.3">
      <c r="A1" s="1"/>
      <c r="B1" s="1"/>
      <c r="C1" s="1"/>
      <c r="D1" s="3"/>
      <c r="E1" s="2"/>
      <c r="F1" s="3"/>
      <c r="G1" s="2"/>
      <c r="H1" s="3"/>
      <c r="I1" s="2"/>
      <c r="J1" s="3"/>
      <c r="L1" s="3"/>
    </row>
    <row r="2" spans="1:12" s="21" customFormat="1" ht="36" thickTop="1" thickBot="1" x14ac:dyDescent="0.3">
      <c r="A2" s="18"/>
      <c r="B2" s="18"/>
      <c r="C2" s="18"/>
      <c r="D2" s="19" t="s">
        <v>0</v>
      </c>
      <c r="E2" s="20"/>
      <c r="F2" s="19" t="s">
        <v>1</v>
      </c>
      <c r="G2" s="20"/>
      <c r="H2" s="19" t="s">
        <v>2</v>
      </c>
      <c r="I2" s="20"/>
      <c r="J2" s="19" t="s">
        <v>3</v>
      </c>
      <c r="L2" s="24" t="s">
        <v>11</v>
      </c>
    </row>
    <row r="3" spans="1:12" ht="15.75" thickTop="1" x14ac:dyDescent="0.25">
      <c r="A3" s="1" t="s">
        <v>4</v>
      </c>
      <c r="B3" s="1"/>
      <c r="C3" s="1"/>
      <c r="D3" s="4"/>
      <c r="E3" s="5"/>
      <c r="F3" s="4"/>
      <c r="G3" s="5"/>
      <c r="H3" s="4"/>
      <c r="I3" s="5"/>
      <c r="J3" s="6"/>
      <c r="L3" s="4"/>
    </row>
    <row r="4" spans="1:12" x14ac:dyDescent="0.25">
      <c r="A4" s="1"/>
      <c r="B4" s="1" t="s">
        <v>5</v>
      </c>
      <c r="C4" s="1"/>
      <c r="D4" s="4">
        <v>3920.42</v>
      </c>
      <c r="E4" s="5"/>
      <c r="F4" s="4">
        <v>4165.13</v>
      </c>
      <c r="G4" s="5"/>
      <c r="H4" s="4">
        <f>ROUND((Sheet1!D4-Sheet1!F4),5)</f>
        <v>-244.71</v>
      </c>
      <c r="I4" s="5"/>
      <c r="J4" s="6">
        <f>ROUND(IF(Sheet1!D4=0, IF(Sheet1!F4=0, 0, SIGN(-Sheet1!F4)), IF(Sheet1!F4=0, SIGN(Sheet1!D4), (Sheet1!D4-Sheet1!F4)/Sheet1!F4)),5)</f>
        <v>-5.8749999999999997E-2</v>
      </c>
      <c r="L4" s="4">
        <f>+D4</f>
        <v>3920.42</v>
      </c>
    </row>
    <row r="5" spans="1:12" x14ac:dyDescent="0.25">
      <c r="A5" s="1" t="s">
        <v>6</v>
      </c>
      <c r="B5" s="1"/>
      <c r="C5" s="1"/>
      <c r="D5" s="4"/>
      <c r="E5" s="5"/>
      <c r="F5" s="4"/>
      <c r="G5" s="5"/>
      <c r="H5" s="4"/>
      <c r="I5" s="5"/>
      <c r="J5" s="6"/>
      <c r="L5" s="4"/>
    </row>
    <row r="6" spans="1:12" x14ac:dyDescent="0.25">
      <c r="A6" s="1" t="s">
        <v>7</v>
      </c>
      <c r="B6" s="1"/>
      <c r="D6" s="4"/>
      <c r="E6" s="5"/>
      <c r="F6" s="4"/>
      <c r="G6" s="5"/>
      <c r="H6" s="4"/>
      <c r="I6" s="5"/>
      <c r="J6" s="6"/>
      <c r="L6" s="4"/>
    </row>
    <row r="7" spans="1:12" x14ac:dyDescent="0.25">
      <c r="A7" s="1"/>
      <c r="B7" s="5" t="s">
        <v>8</v>
      </c>
      <c r="D7" s="4">
        <v>0</v>
      </c>
      <c r="E7" s="5"/>
      <c r="F7" s="4">
        <v>2320</v>
      </c>
      <c r="G7" s="5"/>
      <c r="H7" s="4">
        <f>ROUND((Sheet1!D7-Sheet1!F7),5)</f>
        <v>-2320</v>
      </c>
      <c r="I7" s="5"/>
      <c r="J7" s="6">
        <f>ROUND(IF(Sheet1!D7=0, IF(Sheet1!F7=0, 0, SIGN(-Sheet1!F7)), IF(Sheet1!F7=0, SIGN(Sheet1!D7), (Sheet1!D7-Sheet1!F7)/Sheet1!F7)),5)</f>
        <v>-1</v>
      </c>
      <c r="L7" s="4"/>
    </row>
    <row r="8" spans="1:12" ht="15.75" thickBot="1" x14ac:dyDescent="0.3">
      <c r="A8" s="1"/>
      <c r="B8" s="5" t="s">
        <v>9</v>
      </c>
      <c r="D8" s="7">
        <v>0</v>
      </c>
      <c r="E8" s="5"/>
      <c r="F8" s="7">
        <v>6185</v>
      </c>
      <c r="G8" s="5"/>
      <c r="H8" s="7">
        <f>ROUND((Sheet1!D8-Sheet1!F8),5)</f>
        <v>-6185</v>
      </c>
      <c r="I8" s="5"/>
      <c r="J8" s="8">
        <f>ROUND(IF(Sheet1!D8=0, IF(Sheet1!F8=0, 0, SIGN(-Sheet1!F8)), IF(Sheet1!F8=0, SIGN(Sheet1!D8), (Sheet1!D8-Sheet1!F8)/Sheet1!F8)),5)</f>
        <v>-1</v>
      </c>
      <c r="L8" s="7"/>
    </row>
    <row r="9" spans="1:12" x14ac:dyDescent="0.25">
      <c r="A9" s="1" t="s">
        <v>10</v>
      </c>
      <c r="B9" s="1"/>
      <c r="D9" s="4">
        <f>ROUND(SUM(Sheet1!D6:'Sheet1'!D8),5)</f>
        <v>0</v>
      </c>
      <c r="E9" s="5"/>
      <c r="F9" s="4">
        <f>ROUND(SUM(Sheet1!F6:'Sheet1'!F8),5)</f>
        <v>8505</v>
      </c>
      <c r="G9" s="5"/>
      <c r="H9" s="4">
        <f>ROUND((Sheet1!D9-Sheet1!F9),5)</f>
        <v>-8505</v>
      </c>
      <c r="I9" s="5"/>
      <c r="J9" s="6">
        <f>ROUND(IF(Sheet1!D9=0, IF(Sheet1!F9=0, 0, SIGN(-Sheet1!F9)), IF(Sheet1!F9=0, SIGN(Sheet1!D9), (Sheet1!D9-Sheet1!F9)/Sheet1!F9)),5)</f>
        <v>-1</v>
      </c>
      <c r="L9" s="4"/>
    </row>
    <row r="10" spans="1:12" ht="17.25" customHeight="1" x14ac:dyDescent="0.25">
      <c r="A10" s="1" t="s">
        <v>11</v>
      </c>
      <c r="B10" s="1"/>
      <c r="D10" s="4"/>
      <c r="E10" s="5"/>
      <c r="F10" s="4"/>
      <c r="G10" s="5"/>
      <c r="H10" s="4"/>
      <c r="I10" s="5"/>
      <c r="J10" s="6"/>
      <c r="L10" s="4"/>
    </row>
    <row r="11" spans="1:12" x14ac:dyDescent="0.25">
      <c r="A11" s="1"/>
      <c r="B11" s="5" t="s">
        <v>12</v>
      </c>
      <c r="D11" s="4">
        <v>1800</v>
      </c>
      <c r="E11" s="5"/>
      <c r="F11" s="4">
        <v>9375</v>
      </c>
      <c r="G11" s="5"/>
      <c r="H11" s="4">
        <f>ROUND((Sheet1!D11-Sheet1!F11),5)</f>
        <v>-7575</v>
      </c>
      <c r="I11" s="5"/>
      <c r="J11" s="6">
        <f>ROUND(IF(Sheet1!D11=0, IF(Sheet1!F11=0, 0, SIGN(-Sheet1!F11)), IF(Sheet1!F11=0, SIGN(Sheet1!D11), (Sheet1!D11-Sheet1!F11)/Sheet1!F11)),5)</f>
        <v>-0.80800000000000005</v>
      </c>
      <c r="L11" s="4">
        <f>+F11+D11</f>
        <v>11175</v>
      </c>
    </row>
    <row r="12" spans="1:12" x14ac:dyDescent="0.25">
      <c r="A12" s="1"/>
      <c r="B12" s="5" t="s">
        <v>13</v>
      </c>
      <c r="D12" s="4">
        <v>3710</v>
      </c>
      <c r="E12" s="5"/>
      <c r="F12" s="4">
        <v>34825</v>
      </c>
      <c r="G12" s="5"/>
      <c r="H12" s="4">
        <f>ROUND((Sheet1!D12-Sheet1!F12),5)</f>
        <v>-31115</v>
      </c>
      <c r="I12" s="5"/>
      <c r="J12" s="6">
        <f>ROUND(IF(Sheet1!D12=0, IF(Sheet1!F12=0, 0, SIGN(-Sheet1!F12)), IF(Sheet1!F12=0, SIGN(Sheet1!D12), (Sheet1!D12-Sheet1!F12)/Sheet1!F12)),5)</f>
        <v>-0.89346999999999999</v>
      </c>
      <c r="L12" s="4">
        <f t="shared" ref="L12:L13" si="0">+F12+D12</f>
        <v>38535</v>
      </c>
    </row>
    <row r="13" spans="1:12" ht="15.75" thickBot="1" x14ac:dyDescent="0.3">
      <c r="A13" s="1"/>
      <c r="B13" s="5" t="s">
        <v>14</v>
      </c>
      <c r="D13" s="7">
        <v>120</v>
      </c>
      <c r="E13" s="5"/>
      <c r="F13" s="7">
        <v>60</v>
      </c>
      <c r="G13" s="5"/>
      <c r="H13" s="7">
        <f>ROUND((Sheet1!D13-Sheet1!F13),5)</f>
        <v>60</v>
      </c>
      <c r="I13" s="5"/>
      <c r="J13" s="7">
        <f>ROUND(IF(Sheet1!D13=0, IF(Sheet1!F13=0, 0, SIGN(-Sheet1!F13)), IF(Sheet1!F13=0, SIGN(Sheet1!D13), (Sheet1!D13-Sheet1!F13)/Sheet1!F13)),5)</f>
        <v>1</v>
      </c>
      <c r="L13" s="7">
        <f t="shared" si="0"/>
        <v>180</v>
      </c>
    </row>
    <row r="14" spans="1:12" x14ac:dyDescent="0.25">
      <c r="A14" s="1" t="s">
        <v>15</v>
      </c>
      <c r="B14" s="1"/>
      <c r="D14" s="4">
        <f>SUM(D11:D13)</f>
        <v>5630</v>
      </c>
      <c r="E14" s="5"/>
      <c r="F14" s="4">
        <f>SUM(F11:F13)</f>
        <v>44260</v>
      </c>
      <c r="G14" s="5"/>
      <c r="H14" s="4">
        <f>ROUND((Sheet1!D14-Sheet1!F14),5)</f>
        <v>-38630</v>
      </c>
      <c r="I14" s="5"/>
      <c r="J14" s="6">
        <f>ROUND(IF(Sheet1!D14=0, IF(Sheet1!F14=0, 0, SIGN(-Sheet1!F14)), IF(Sheet1!F14=0, SIGN(Sheet1!D14), (Sheet1!D14-Sheet1!F14)/Sheet1!F14)),5)</f>
        <v>-0.87280000000000002</v>
      </c>
      <c r="L14" s="4">
        <f>SUM(L11:L13)</f>
        <v>49890</v>
      </c>
    </row>
    <row r="15" spans="1:12" ht="18.75" customHeight="1" x14ac:dyDescent="0.25">
      <c r="A15" s="1" t="s">
        <v>16</v>
      </c>
      <c r="B15" s="1"/>
      <c r="D15" s="4"/>
      <c r="E15" s="5"/>
      <c r="F15" s="4"/>
      <c r="G15" s="5"/>
      <c r="H15" s="4"/>
      <c r="I15" s="5"/>
      <c r="J15" s="6"/>
      <c r="L15" s="4"/>
    </row>
    <row r="16" spans="1:12" x14ac:dyDescent="0.25">
      <c r="A16" s="1"/>
      <c r="B16" s="5" t="s">
        <v>17</v>
      </c>
      <c r="D16" s="4">
        <v>8775</v>
      </c>
      <c r="E16" s="5"/>
      <c r="F16" s="4">
        <v>0</v>
      </c>
      <c r="G16" s="5"/>
      <c r="H16" s="4">
        <f>ROUND((Sheet1!D16-Sheet1!F16),5)</f>
        <v>8775</v>
      </c>
      <c r="I16" s="5"/>
      <c r="J16" s="6">
        <f>ROUND(IF(Sheet1!D16=0, IF(Sheet1!F16=0, 0, SIGN(-Sheet1!F16)), IF(Sheet1!F16=0, SIGN(Sheet1!D16), (Sheet1!D16-Sheet1!F16)/Sheet1!F16)),5)</f>
        <v>1</v>
      </c>
      <c r="L16" s="4"/>
    </row>
    <row r="17" spans="1:12" x14ac:dyDescent="0.25">
      <c r="A17" s="1"/>
      <c r="B17" s="5" t="s">
        <v>18</v>
      </c>
      <c r="D17" s="4">
        <v>31870</v>
      </c>
      <c r="E17" s="5"/>
      <c r="F17" s="4">
        <v>0</v>
      </c>
      <c r="G17" s="5"/>
      <c r="H17" s="4">
        <f>ROUND((Sheet1!D17-Sheet1!F17),5)</f>
        <v>31870</v>
      </c>
      <c r="I17" s="5"/>
      <c r="J17" s="6">
        <f>ROUND(IF(Sheet1!D17=0, IF(Sheet1!F17=0, 0, SIGN(-Sheet1!F17)), IF(Sheet1!F17=0, SIGN(Sheet1!D17), (Sheet1!D17-Sheet1!F17)/Sheet1!F17)),5)</f>
        <v>1</v>
      </c>
      <c r="L17" s="4"/>
    </row>
    <row r="18" spans="1:12" ht="15.75" thickBot="1" x14ac:dyDescent="0.3">
      <c r="A18" s="1"/>
      <c r="B18" s="5" t="s">
        <v>41</v>
      </c>
      <c r="D18" s="9">
        <v>90</v>
      </c>
      <c r="E18" s="5"/>
      <c r="F18" s="9">
        <v>0</v>
      </c>
      <c r="G18" s="5"/>
      <c r="H18" s="9">
        <f>ROUND((Sheet1!D18-Sheet1!F18),5)</f>
        <v>90</v>
      </c>
      <c r="I18" s="5"/>
      <c r="J18" s="10">
        <f>ROUND(IF(Sheet1!D18=0, IF(Sheet1!F18=0, 0, SIGN(-Sheet1!F18)), IF(Sheet1!F18=0, SIGN(Sheet1!D18), (Sheet1!D18-Sheet1!F18)/Sheet1!F18)),5)</f>
        <v>1</v>
      </c>
      <c r="L18" s="9"/>
    </row>
    <row r="19" spans="1:12" ht="15.75" thickBot="1" x14ac:dyDescent="0.3">
      <c r="A19" s="1" t="s">
        <v>19</v>
      </c>
      <c r="B19" s="1"/>
      <c r="D19" s="11">
        <f>ROUND(SUM(Sheet1!D15:'Sheet1'!D18),5)</f>
        <v>40735</v>
      </c>
      <c r="E19" s="5"/>
      <c r="F19" s="11">
        <f>ROUND(SUM(Sheet1!F15:'Sheet1'!F18),5)</f>
        <v>0</v>
      </c>
      <c r="G19" s="5"/>
      <c r="H19" s="11">
        <f>ROUND((Sheet1!D19-Sheet1!F19),5)</f>
        <v>40735</v>
      </c>
      <c r="I19" s="5"/>
      <c r="J19" s="12">
        <f>ROUND(IF(Sheet1!D19=0, IF(Sheet1!F19=0, 0, SIGN(-Sheet1!F19)), IF(Sheet1!F19=0, SIGN(Sheet1!D19), (Sheet1!D19-Sheet1!F19)/Sheet1!F19)),5)</f>
        <v>1</v>
      </c>
      <c r="L19" s="11"/>
    </row>
    <row r="20" spans="1:12" ht="17.25" customHeight="1" thickBot="1" x14ac:dyDescent="0.3">
      <c r="A20" s="1" t="s">
        <v>20</v>
      </c>
      <c r="B20" s="1"/>
      <c r="C20" s="1"/>
      <c r="D20" s="13">
        <f>ROUND(Sheet1!D5+Sheet1!D9+Sheet1!D14+Sheet1!D19,5)</f>
        <v>46365</v>
      </c>
      <c r="E20" s="5"/>
      <c r="F20" s="13">
        <f>ROUND(Sheet1!F5+Sheet1!F9+Sheet1!F14+Sheet1!F19,5)</f>
        <v>52765</v>
      </c>
      <c r="G20" s="5"/>
      <c r="H20" s="13">
        <f>ROUND((Sheet1!D20-Sheet1!F20),5)</f>
        <v>-6400</v>
      </c>
      <c r="I20" s="5"/>
      <c r="J20" s="14">
        <f>ROUND(IF(Sheet1!D20=0, IF(Sheet1!F20=0, 0, SIGN(-Sheet1!F20)), IF(Sheet1!F20=0, SIGN(Sheet1!D20), (Sheet1!D20-Sheet1!F20)/Sheet1!F20)),5)</f>
        <v>-0.12129</v>
      </c>
      <c r="L20" s="13"/>
    </row>
    <row r="21" spans="1:12" ht="18.75" customHeight="1" x14ac:dyDescent="0.25">
      <c r="A21" s="1" t="s">
        <v>21</v>
      </c>
      <c r="B21" s="1"/>
      <c r="C21" s="1"/>
      <c r="D21" s="4">
        <f>ROUND(SUM(Sheet1!D3:'Sheet1'!D4)+Sheet1!D20,5)</f>
        <v>50285.42</v>
      </c>
      <c r="E21" s="5"/>
      <c r="F21" s="4">
        <f>ROUND(SUM(Sheet1!F3:'Sheet1'!F4)+Sheet1!F20,5)</f>
        <v>56930.13</v>
      </c>
      <c r="G21" s="5"/>
      <c r="H21" s="4">
        <f>ROUND((Sheet1!D21-Sheet1!F21),5)</f>
        <v>-6644.71</v>
      </c>
      <c r="I21" s="5"/>
      <c r="J21" s="6">
        <f>ROUND(IF(Sheet1!D21=0, IF(Sheet1!F21=0, 0, SIGN(-Sheet1!F21)), IF(Sheet1!F21=0, SIGN(Sheet1!D21), (Sheet1!D21-Sheet1!F21)/Sheet1!F21)),5)</f>
        <v>-0.11672</v>
      </c>
      <c r="L21" s="4">
        <f>+L4+L14</f>
        <v>53810.42</v>
      </c>
    </row>
    <row r="22" spans="1:12" ht="30" customHeight="1" x14ac:dyDescent="0.25">
      <c r="A22" s="1" t="s">
        <v>22</v>
      </c>
      <c r="B22" s="1"/>
      <c r="C22" s="1"/>
      <c r="D22" s="4"/>
      <c r="E22" s="5"/>
      <c r="F22" s="4"/>
      <c r="G22" s="5"/>
      <c r="H22" s="4"/>
      <c r="I22" s="5"/>
      <c r="J22" s="6"/>
      <c r="L22" s="4"/>
    </row>
    <row r="23" spans="1:12" x14ac:dyDescent="0.25">
      <c r="A23" s="1" t="s">
        <v>23</v>
      </c>
      <c r="B23" s="1"/>
      <c r="C23" s="1"/>
      <c r="D23" s="4">
        <v>69</v>
      </c>
      <c r="E23" s="5"/>
      <c r="F23" s="4">
        <v>0</v>
      </c>
      <c r="G23" s="5"/>
      <c r="H23" s="4">
        <f>ROUND((Sheet1!D23-Sheet1!F23),5)</f>
        <v>69</v>
      </c>
      <c r="I23" s="5"/>
      <c r="J23" s="6">
        <f>ROUND(IF(Sheet1!D23=0, IF(Sheet1!F23=0, 0, SIGN(-Sheet1!F23)), IF(Sheet1!F23=0, SIGN(Sheet1!D23), (Sheet1!D23-Sheet1!F23)/Sheet1!F23)),5)</f>
        <v>1</v>
      </c>
      <c r="L23" s="4">
        <f t="shared" ref="L23" si="1">+D23</f>
        <v>69</v>
      </c>
    </row>
    <row r="24" spans="1:12" x14ac:dyDescent="0.25">
      <c r="A24" s="1" t="s">
        <v>24</v>
      </c>
      <c r="B24" s="1"/>
      <c r="C24" s="1"/>
      <c r="D24" s="4"/>
      <c r="E24" s="5"/>
      <c r="F24" s="4"/>
      <c r="G24" s="5"/>
      <c r="H24" s="4"/>
      <c r="I24" s="5"/>
      <c r="J24" s="6"/>
      <c r="L24" s="4"/>
    </row>
    <row r="25" spans="1:12" x14ac:dyDescent="0.25">
      <c r="A25" s="1"/>
      <c r="B25" s="1" t="s">
        <v>25</v>
      </c>
      <c r="C25" s="1"/>
      <c r="D25" s="4">
        <v>-209</v>
      </c>
      <c r="E25" s="5"/>
      <c r="F25" s="4">
        <v>43677.7</v>
      </c>
      <c r="G25" s="5"/>
      <c r="H25" s="4">
        <f>ROUND((Sheet1!D25-Sheet1!F25),5)</f>
        <v>-43886.7</v>
      </c>
      <c r="I25" s="5"/>
      <c r="J25" s="6">
        <f>ROUND(IF(Sheet1!D25=0, IF(Sheet1!F25=0, 0, SIGN(-Sheet1!F25)), IF(Sheet1!F25=0, SIGN(Sheet1!D25), (Sheet1!D25-Sheet1!F25)/Sheet1!F25)),5)</f>
        <v>-1.0047900000000001</v>
      </c>
      <c r="L25" s="4">
        <f>+D25+F25</f>
        <v>43468.7</v>
      </c>
    </row>
    <row r="26" spans="1:12" ht="15.75" thickBot="1" x14ac:dyDescent="0.3">
      <c r="A26" s="1"/>
      <c r="B26" s="1" t="s">
        <v>26</v>
      </c>
      <c r="C26" s="1"/>
      <c r="D26" s="7">
        <v>42465</v>
      </c>
      <c r="E26" s="5"/>
      <c r="F26" s="7">
        <v>0</v>
      </c>
      <c r="G26" s="5"/>
      <c r="H26" s="7">
        <f>ROUND((Sheet1!D26-Sheet1!F26),5)</f>
        <v>42465</v>
      </c>
      <c r="I26" s="5"/>
      <c r="J26" s="8">
        <f>ROUND(IF(Sheet1!D26=0, IF(Sheet1!F26=0, 0, SIGN(-Sheet1!F26)), IF(Sheet1!F26=0, SIGN(Sheet1!D26), (Sheet1!D26-Sheet1!F26)/Sheet1!F26)),5)</f>
        <v>1</v>
      </c>
      <c r="L26" s="7"/>
    </row>
    <row r="27" spans="1:12" x14ac:dyDescent="0.25">
      <c r="A27" s="1" t="s">
        <v>27</v>
      </c>
      <c r="B27" s="1"/>
      <c r="C27" s="1"/>
      <c r="D27" s="4">
        <f>ROUND(SUM(Sheet1!D24:'Sheet1'!D26),5)</f>
        <v>42256</v>
      </c>
      <c r="E27" s="5"/>
      <c r="F27" s="4">
        <f>ROUND(SUM(Sheet1!F24:'Sheet1'!F26),5)</f>
        <v>43677.7</v>
      </c>
      <c r="G27" s="5"/>
      <c r="H27" s="4">
        <f>ROUND((Sheet1!D27-Sheet1!F27),5)</f>
        <v>-1421.7</v>
      </c>
      <c r="I27" s="5"/>
      <c r="J27" s="6">
        <f>ROUND(IF(Sheet1!D27=0, IF(Sheet1!F27=0, 0, SIGN(-Sheet1!F27)), IF(Sheet1!F27=0, SIGN(Sheet1!D27), (Sheet1!D27-Sheet1!F27)/Sheet1!F27)),5)</f>
        <v>-3.2550000000000003E-2</v>
      </c>
      <c r="L27" s="4"/>
    </row>
    <row r="28" spans="1:12" ht="16.5" customHeight="1" x14ac:dyDescent="0.25">
      <c r="A28" s="1" t="s">
        <v>28</v>
      </c>
      <c r="B28" s="1"/>
      <c r="C28" s="1"/>
      <c r="D28" s="4">
        <v>117.25</v>
      </c>
      <c r="E28" s="5"/>
      <c r="F28" s="4">
        <v>190.7</v>
      </c>
      <c r="G28" s="5"/>
      <c r="H28" s="4">
        <f>ROUND((Sheet1!D28-Sheet1!F28),5)</f>
        <v>-73.45</v>
      </c>
      <c r="I28" s="5"/>
      <c r="J28" s="6">
        <f>ROUND(IF(Sheet1!D28=0, IF(Sheet1!F28=0, 0, SIGN(-Sheet1!F28)), IF(Sheet1!F28=0, SIGN(Sheet1!D28), (Sheet1!D28-Sheet1!F28)/Sheet1!F28)),5)</f>
        <v>-0.38516</v>
      </c>
      <c r="L28" s="4"/>
    </row>
    <row r="29" spans="1:12" x14ac:dyDescent="0.25">
      <c r="A29" s="1" t="s">
        <v>29</v>
      </c>
      <c r="B29" s="1"/>
      <c r="C29" s="1"/>
      <c r="D29" s="4"/>
      <c r="E29" s="5"/>
      <c r="F29" s="4"/>
      <c r="G29" s="5"/>
      <c r="H29" s="4"/>
      <c r="I29" s="5"/>
      <c r="J29" s="6"/>
      <c r="L29" s="4"/>
    </row>
    <row r="30" spans="1:12" x14ac:dyDescent="0.25">
      <c r="A30" s="1" t="s">
        <v>43</v>
      </c>
      <c r="B30" s="1" t="s">
        <v>30</v>
      </c>
      <c r="C30" s="1"/>
      <c r="D30" s="4">
        <v>6078.3</v>
      </c>
      <c r="E30" s="5"/>
      <c r="F30" s="4">
        <v>11198.46</v>
      </c>
      <c r="G30" s="5"/>
      <c r="H30" s="4">
        <f>ROUND((Sheet1!D30-Sheet1!F30),5)</f>
        <v>-5120.16</v>
      </c>
      <c r="I30" s="5"/>
      <c r="J30" s="6">
        <f>ROUND(IF(Sheet1!D30=0, IF(Sheet1!F30=0, 0, SIGN(-Sheet1!F30)), IF(Sheet1!F30=0, SIGN(Sheet1!D30), (Sheet1!D30-Sheet1!F30)/Sheet1!F30)),5)</f>
        <v>-0.45722000000000002</v>
      </c>
      <c r="L30" s="25">
        <f>6078.3+3324.5</f>
        <v>9402.7999999999993</v>
      </c>
    </row>
    <row r="31" spans="1:12" x14ac:dyDescent="0.25">
      <c r="A31" s="1"/>
      <c r="B31" s="1" t="s">
        <v>31</v>
      </c>
      <c r="C31" s="1"/>
      <c r="D31" s="4">
        <v>0</v>
      </c>
      <c r="E31" s="5"/>
      <c r="F31" s="4">
        <v>22</v>
      </c>
      <c r="G31" s="5"/>
      <c r="H31" s="4">
        <f>ROUND((Sheet1!D31-Sheet1!F31),5)</f>
        <v>-22</v>
      </c>
      <c r="I31" s="5"/>
      <c r="J31" s="6">
        <f>ROUND(IF(Sheet1!D31=0, IF(Sheet1!F31=0, 0, SIGN(-Sheet1!F31)), IF(Sheet1!F31=0, SIGN(Sheet1!D31), (Sheet1!D31-Sheet1!F31)/Sheet1!F31)),5)</f>
        <v>-1</v>
      </c>
      <c r="L31" s="4">
        <v>0</v>
      </c>
    </row>
    <row r="32" spans="1:12" x14ac:dyDescent="0.25">
      <c r="A32" s="1"/>
      <c r="B32" s="1" t="s">
        <v>32</v>
      </c>
      <c r="C32" s="1"/>
      <c r="D32" s="4">
        <v>4.3</v>
      </c>
      <c r="E32" s="5"/>
      <c r="F32" s="4">
        <v>184.35</v>
      </c>
      <c r="G32" s="5"/>
      <c r="H32" s="4">
        <f>ROUND((Sheet1!D32-Sheet1!F32),5)</f>
        <v>-180.05</v>
      </c>
      <c r="I32" s="5"/>
      <c r="J32" s="6">
        <f>ROUND(IF(Sheet1!D32=0, IF(Sheet1!F32=0, 0, SIGN(-Sheet1!F32)), IF(Sheet1!F32=0, SIGN(Sheet1!D32), (Sheet1!D32-Sheet1!F32)/Sheet1!F32)),5)</f>
        <v>-0.97667000000000004</v>
      </c>
      <c r="L32" s="4">
        <v>4.3</v>
      </c>
    </row>
    <row r="33" spans="1:12" x14ac:dyDescent="0.25">
      <c r="A33" s="1"/>
      <c r="B33" s="1" t="s">
        <v>33</v>
      </c>
      <c r="C33" s="1"/>
      <c r="D33" s="4">
        <v>7</v>
      </c>
      <c r="E33" s="5"/>
      <c r="F33" s="4">
        <v>24</v>
      </c>
      <c r="G33" s="5"/>
      <c r="H33" s="4">
        <f>ROUND((Sheet1!D33-Sheet1!F33),5)</f>
        <v>-17</v>
      </c>
      <c r="I33" s="5"/>
      <c r="J33" s="6">
        <f>ROUND(IF(Sheet1!D33=0, IF(Sheet1!F33=0, 0, SIGN(-Sheet1!F33)), IF(Sheet1!F33=0, SIGN(Sheet1!D33), (Sheet1!D33-Sheet1!F33)/Sheet1!F33)),5)</f>
        <v>-0.70833000000000002</v>
      </c>
      <c r="L33" s="4">
        <v>7</v>
      </c>
    </row>
    <row r="34" spans="1:12" x14ac:dyDescent="0.25">
      <c r="A34" s="1"/>
      <c r="B34" s="1" t="s">
        <v>34</v>
      </c>
      <c r="C34" s="1"/>
      <c r="D34" s="4">
        <v>1565.5</v>
      </c>
      <c r="E34" s="5"/>
      <c r="F34" s="4">
        <v>4042.59</v>
      </c>
      <c r="G34" s="5"/>
      <c r="H34" s="4">
        <f>ROUND((Sheet1!D34-Sheet1!F34),5)</f>
        <v>-2477.09</v>
      </c>
      <c r="I34" s="5"/>
      <c r="J34" s="6">
        <f>ROUND(IF(Sheet1!D34=0, IF(Sheet1!F34=0, 0, SIGN(-Sheet1!F34)), IF(Sheet1!F34=0, SIGN(Sheet1!D34), (Sheet1!D34-Sheet1!F34)/Sheet1!F34)),5)</f>
        <v>-0.61275000000000002</v>
      </c>
      <c r="L34" s="4">
        <v>1565.5</v>
      </c>
    </row>
    <row r="35" spans="1:12" ht="15.75" thickBot="1" x14ac:dyDescent="0.3">
      <c r="A35" s="1"/>
      <c r="B35" s="1" t="s">
        <v>35</v>
      </c>
      <c r="C35" s="1"/>
      <c r="D35" s="7">
        <v>288.70999999999998</v>
      </c>
      <c r="E35" s="5"/>
      <c r="F35" s="7">
        <v>179.19</v>
      </c>
      <c r="G35" s="5"/>
      <c r="H35" s="7">
        <f>ROUND((Sheet1!D35-Sheet1!F35),5)</f>
        <v>109.52</v>
      </c>
      <c r="I35" s="5"/>
      <c r="J35" s="8">
        <f>ROUND(IF(Sheet1!D35=0, IF(Sheet1!F35=0, 0, SIGN(-Sheet1!F35)), IF(Sheet1!F35=0, SIGN(Sheet1!D35), (Sheet1!D35-Sheet1!F35)/Sheet1!F35)),5)</f>
        <v>0.61119000000000001</v>
      </c>
      <c r="L35" s="7">
        <v>288.70999999999998</v>
      </c>
    </row>
    <row r="36" spans="1:12" x14ac:dyDescent="0.25">
      <c r="A36" s="1" t="s">
        <v>36</v>
      </c>
      <c r="B36" s="1"/>
      <c r="C36" s="1"/>
      <c r="D36" s="4">
        <f>ROUND(SUM(Sheet1!D29:'Sheet1'!D35),5)</f>
        <v>7943.81</v>
      </c>
      <c r="E36" s="5"/>
      <c r="F36" s="4">
        <f>ROUND(SUM(Sheet1!F29:'Sheet1'!F35),5)</f>
        <v>15650.59</v>
      </c>
      <c r="G36" s="5"/>
      <c r="H36" s="4">
        <f>ROUND((Sheet1!D36-Sheet1!F36),5)</f>
        <v>-7706.78</v>
      </c>
      <c r="I36" s="5"/>
      <c r="J36" s="6">
        <f>ROUND(IF(Sheet1!D36=0, IF(Sheet1!F36=0, 0, SIGN(-Sheet1!F36)), IF(Sheet1!F36=0, SIGN(Sheet1!D36), (Sheet1!D36-Sheet1!F36)/Sheet1!F36)),5)</f>
        <v>-0.49242999999999998</v>
      </c>
      <c r="L36" s="25">
        <f>ROUND(SUM(Sheet1!L29:'Sheet1'!L35),5)</f>
        <v>11268.31</v>
      </c>
    </row>
    <row r="37" spans="1:12" ht="13.5" customHeight="1" x14ac:dyDescent="0.25">
      <c r="A37" s="1" t="s">
        <v>37</v>
      </c>
      <c r="B37" s="1"/>
      <c r="C37" s="1"/>
      <c r="D37" s="4">
        <v>0</v>
      </c>
      <c r="E37" s="5"/>
      <c r="F37" s="4">
        <v>2000</v>
      </c>
      <c r="G37" s="5"/>
      <c r="H37" s="4">
        <f>ROUND((Sheet1!D37-Sheet1!F37),5)</f>
        <v>-2000</v>
      </c>
      <c r="I37" s="5"/>
      <c r="J37" s="6">
        <f>ROUND(IF(Sheet1!D37=0, IF(Sheet1!F37=0, 0, SIGN(-Sheet1!F37)), IF(Sheet1!F37=0, SIGN(Sheet1!D37), (Sheet1!D37-Sheet1!F37)/Sheet1!F37)),5)</f>
        <v>-1</v>
      </c>
      <c r="L37" s="4">
        <v>0</v>
      </c>
    </row>
    <row r="38" spans="1:12" ht="15.75" thickBot="1" x14ac:dyDescent="0.3">
      <c r="A38" s="1" t="s">
        <v>38</v>
      </c>
      <c r="B38" s="1"/>
      <c r="C38" s="1"/>
      <c r="D38" s="9">
        <v>0</v>
      </c>
      <c r="E38" s="5"/>
      <c r="F38" s="9">
        <v>99</v>
      </c>
      <c r="G38" s="5"/>
      <c r="H38" s="9">
        <f>ROUND((Sheet1!D38-Sheet1!F38),5)</f>
        <v>-99</v>
      </c>
      <c r="I38" s="5"/>
      <c r="J38" s="10">
        <f>ROUND(IF(Sheet1!D38=0, IF(Sheet1!F38=0, 0, SIGN(-Sheet1!F38)), IF(Sheet1!F38=0, SIGN(Sheet1!D38), (Sheet1!D38-Sheet1!F38)/Sheet1!F38)),5)</f>
        <v>-1</v>
      </c>
      <c r="L38" s="9">
        <v>0</v>
      </c>
    </row>
    <row r="39" spans="1:12" ht="15.75" thickBot="1" x14ac:dyDescent="0.3">
      <c r="A39" s="1"/>
      <c r="B39" s="1" t="s">
        <v>39</v>
      </c>
      <c r="D39" s="11">
        <f>ROUND(SUM(Sheet1!D22:'Sheet1'!D23)+SUM(Sheet1!D27:'Sheet1'!D28)+SUM(Sheet1!D36:'Sheet1'!D38),5)</f>
        <v>50386.06</v>
      </c>
      <c r="E39" s="5"/>
      <c r="F39" s="11">
        <f>ROUND(SUM(Sheet1!F22:'Sheet1'!F23)+SUM(Sheet1!F27:'Sheet1'!F28)+SUM(Sheet1!F36:'Sheet1'!F38),5)</f>
        <v>61617.99</v>
      </c>
      <c r="G39" s="5"/>
      <c r="H39" s="11">
        <f>ROUND((Sheet1!D39-Sheet1!F39),5)</f>
        <v>-11231.93</v>
      </c>
      <c r="I39" s="5"/>
      <c r="J39" s="12">
        <f>ROUND(IF(Sheet1!D39=0, IF(Sheet1!F39=0, 0, SIGN(-Sheet1!F39)), IF(Sheet1!F39=0, SIGN(Sheet1!D39), (Sheet1!D39-Sheet1!F39)/Sheet1!F39)),5)</f>
        <v>-0.18228</v>
      </c>
      <c r="L39" s="11">
        <f>+L25+L36+L23</f>
        <v>54806.009999999995</v>
      </c>
    </row>
    <row r="40" spans="1:12" s="17" customFormat="1" ht="17.25" customHeight="1" thickBot="1" x14ac:dyDescent="0.25">
      <c r="A40" s="1" t="s">
        <v>40</v>
      </c>
      <c r="B40" s="1"/>
      <c r="C40" s="1"/>
      <c r="D40" s="15">
        <f>ROUND(Sheet1!D21-Sheet1!D39,5)</f>
        <v>-100.64</v>
      </c>
      <c r="E40" s="1"/>
      <c r="F40" s="15">
        <f>ROUND(Sheet1!F21-Sheet1!F39,5)</f>
        <v>-4687.8599999999997</v>
      </c>
      <c r="G40" s="1"/>
      <c r="H40" s="15">
        <f>ROUND((Sheet1!D40-Sheet1!F40),5)</f>
        <v>4587.22</v>
      </c>
      <c r="I40" s="1"/>
      <c r="J40" s="16">
        <f>ROUND(IF(Sheet1!D40=0, IF(Sheet1!F40=0, 0, SIGN(-Sheet1!F40)), IF(Sheet1!F40=0, SIGN(Sheet1!D40), (Sheet1!D40-Sheet1!F40)/Sheet1!F40)),5)</f>
        <v>-0.97853000000000001</v>
      </c>
      <c r="L40" s="15">
        <f>+L21-L39</f>
        <v>-995.58999999999651</v>
      </c>
    </row>
    <row r="41" spans="1:12" ht="15.75" thickTop="1" x14ac:dyDescent="0.25"/>
    <row r="42" spans="1:12" x14ac:dyDescent="0.25">
      <c r="A42" s="26" t="s">
        <v>42</v>
      </c>
    </row>
  </sheetData>
  <pageMargins left="0.7" right="0.7" top="0.75" bottom="0.75" header="0.25" footer="0.3"/>
  <pageSetup orientation="portrait" r:id="rId1"/>
  <headerFooter>
    <oddHeader>&amp;L&amp;"Arial,Bold"&amp;8 6:32 PM
&amp;"Arial,Bold"&amp;8 01/09/18
&amp;"Arial,Bold"&amp;8 Accrual Basis&amp;C&amp;"Arial,Bold"&amp;12 Council of Woodwork Clubs Inc
&amp;"Arial,Bold"&amp;14 Profit &amp;&amp; Loss Prev Year Comparison
&amp;"Arial,Bold"&amp;10 July 2017 through June 2018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Alison</cp:lastModifiedBy>
  <dcterms:created xsi:type="dcterms:W3CDTF">2018-09-01T08:32:17Z</dcterms:created>
  <dcterms:modified xsi:type="dcterms:W3CDTF">2018-09-17T07:27:31Z</dcterms:modified>
</cp:coreProperties>
</file>